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kaps\Desktop\Europolis\Saarde vald\Saarde ÜVK kava 2024\Kooskõlastamisele\"/>
    </mc:Choice>
  </mc:AlternateContent>
  <xr:revisionPtr revIDLastSave="0" documentId="13_ncr:1_{F2EF1662-8F83-402C-8D8C-EA4898B7E78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Ajakava" sheetId="1" r:id="rId1"/>
    <sheet name="Tööde mahud" sheetId="2" r:id="rId2"/>
  </sheets>
  <definedNames>
    <definedName name="_xlnm._FilterDatabase" localSheetId="0" hidden="1">Ajakava!$B$5:$Q$18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F27" i="1"/>
  <c r="G27" i="1"/>
  <c r="H27" i="1"/>
  <c r="I27" i="1"/>
  <c r="J27" i="1"/>
  <c r="K27" i="1"/>
  <c r="L27" i="1"/>
  <c r="M27" i="1"/>
  <c r="N27" i="1"/>
  <c r="O27" i="1"/>
  <c r="P27" i="1"/>
  <c r="Q27" i="1"/>
  <c r="D27" i="1"/>
  <c r="F103" i="2"/>
  <c r="F104" i="2" s="1"/>
  <c r="F75" i="2"/>
  <c r="F74" i="2"/>
  <c r="F73" i="2"/>
  <c r="F99" i="2"/>
  <c r="F102" i="2" l="1"/>
  <c r="F101" i="2"/>
  <c r="F100" i="2"/>
  <c r="F98" i="2"/>
  <c r="D24" i="1" l="1"/>
  <c r="F24" i="1" s="1"/>
  <c r="G24" i="1" s="1"/>
  <c r="G18" i="1"/>
  <c r="F93" i="2"/>
  <c r="F94" i="2" s="1"/>
  <c r="I26" i="1"/>
  <c r="F80" i="2"/>
  <c r="F81" i="2" s="1"/>
  <c r="D17" i="1" s="1"/>
  <c r="F17" i="1" s="1"/>
  <c r="F18" i="1" s="1"/>
  <c r="F53" i="2"/>
  <c r="F52" i="2"/>
  <c r="F36" i="2"/>
  <c r="F37" i="2" s="1"/>
  <c r="D11" i="1" s="1"/>
  <c r="F31" i="2"/>
  <c r="F32" i="2" s="1"/>
  <c r="D10" i="1" s="1"/>
  <c r="K18" i="1"/>
  <c r="L18" i="1"/>
  <c r="M18" i="1"/>
  <c r="N18" i="1"/>
  <c r="O18" i="1"/>
  <c r="P18" i="1"/>
  <c r="Q18" i="1"/>
  <c r="F26" i="2"/>
  <c r="F25" i="2"/>
  <c r="F54" i="2" l="1"/>
  <c r="D14" i="1" s="1"/>
  <c r="E14" i="1" s="1"/>
  <c r="E18" i="1" s="1"/>
  <c r="F27" i="2"/>
  <c r="D9" i="1" s="1"/>
  <c r="F72" i="2"/>
  <c r="H9" i="1" l="1"/>
  <c r="H18" i="1" s="1"/>
  <c r="F15" i="2"/>
  <c r="F13" i="2"/>
  <c r="F42" i="2"/>
  <c r="F41" i="2" l="1"/>
  <c r="F43" i="2" s="1"/>
  <c r="D12" i="1" s="1"/>
  <c r="F47" i="2"/>
  <c r="F14" i="2"/>
  <c r="F20" i="2"/>
  <c r="F21" i="2" s="1"/>
  <c r="D8" i="1" s="1"/>
  <c r="J8" i="1" s="1"/>
  <c r="J18" i="1" s="1"/>
  <c r="F6" i="2"/>
  <c r="F7" i="2"/>
  <c r="F5" i="2"/>
  <c r="F48" i="2" l="1"/>
  <c r="D13" i="1" s="1"/>
  <c r="F8" i="2"/>
  <c r="F64" i="2"/>
  <c r="F65" i="2"/>
  <c r="F66" i="2"/>
  <c r="F59" i="2"/>
  <c r="F60" i="2"/>
  <c r="F61" i="2"/>
  <c r="F58" i="2"/>
  <c r="D6" i="1" l="1"/>
  <c r="F67" i="2"/>
  <c r="D15" i="1" s="1"/>
  <c r="F62" i="2"/>
  <c r="F71" i="2"/>
  <c r="F76" i="2" s="1"/>
  <c r="F12" i="2"/>
  <c r="F16" i="2" s="1"/>
  <c r="F88" i="2"/>
  <c r="F89" i="2" s="1"/>
  <c r="D25" i="1" s="1"/>
  <c r="F25" i="1" s="1"/>
  <c r="D7" i="1" l="1"/>
  <c r="I7" i="1" s="1"/>
  <c r="D16" i="1" l="1"/>
  <c r="D18" i="1" s="1"/>
  <c r="F82" i="2"/>
  <c r="I18" i="1" l="1"/>
</calcChain>
</file>

<file path=xl/sharedStrings.xml><?xml version="1.0" encoding="utf-8"?>
<sst xmlns="http://schemas.openxmlformats.org/spreadsheetml/2006/main" count="248" uniqueCount="106">
  <si>
    <t>Asula/RKA/reoveekogumispiirkond</t>
  </si>
  <si>
    <t>Asula/projekt v teostatav töö</t>
  </si>
  <si>
    <t>KOKKU</t>
  </si>
  <si>
    <t>Veelikse</t>
  </si>
  <si>
    <t>Tõlla</t>
  </si>
  <si>
    <t>Kilingi-Nõmme</t>
  </si>
  <si>
    <t>ÜVK-ga asulad</t>
  </si>
  <si>
    <t>Kasutusest välja jäänud puurkaev-pumplate tamponeerimine (Urve, Aia, Sauna) ja pumplahoonete lammutustööd</t>
  </si>
  <si>
    <t>Saarde</t>
  </si>
  <si>
    <t>Veelikse reoveepuhasti rekonstrueerimine</t>
  </si>
  <si>
    <t>ÜVK objektide hõlmamine GIS süsteemi</t>
  </si>
  <si>
    <t>Kogu-maksumus</t>
  </si>
  <si>
    <t>Tihemetsa</t>
  </si>
  <si>
    <t>Saarde valla ÜVK projektide töömahud</t>
  </si>
  <si>
    <t>jrk</t>
  </si>
  <si>
    <t>töö nimetus</t>
  </si>
  <si>
    <t>Isevoolse  kanalisatsioonitorustiku rekonstrueerimine
(De160pvc, kortermajade Kantsi tn 7, Aia tn 11, 13, 15 ja 17 juures)</t>
  </si>
  <si>
    <t>Kanalisatsiooni ülepumpla paigaldamine</t>
  </si>
  <si>
    <t>Isevoolse sadevee kanalisatsioonitorustiku rekonstrueerimine
(De160pvc)</t>
  </si>
  <si>
    <t>Ühik</t>
  </si>
  <si>
    <t>Ühiku hind</t>
  </si>
  <si>
    <t>Maksumus</t>
  </si>
  <si>
    <t>m</t>
  </si>
  <si>
    <t xml:space="preserve">LISA 2. SAARDE VALLA ASULATE INVESTEERINGUVAJADUSE KOONDTABEL </t>
  </si>
  <si>
    <t>Veetorustiku rajamine</t>
  </si>
  <si>
    <t>Alternatiiv 1 Reoveepuhasti rekonstrueerimine praeguses asukohas</t>
  </si>
  <si>
    <t>Alternatiiv 2 Reoveepuhasti rekonstrueerimine uues asukohas</t>
  </si>
  <si>
    <t>Survekanalisatsioonitorustiku rekonstrueerimine</t>
  </si>
  <si>
    <t>Reoveepumpla rekonstrueerimine</t>
  </si>
  <si>
    <t>Reoveepuhasti rekonstrueerimine</t>
  </si>
  <si>
    <t>kmpl</t>
  </si>
  <si>
    <t>Isevoolse kanalisatsioonitorustiku rekonstrueerimine</t>
  </si>
  <si>
    <t>Kilingi-Nõmme linnas Hommiku tn ÜVK rajamine</t>
  </si>
  <si>
    <t xml:space="preserve">Kanalisatsiooni survetorustiku rajamine </t>
  </si>
  <si>
    <t>Ühikute arv</t>
  </si>
  <si>
    <t>Isevoolse kanalisatsioonitorustiku rajamine</t>
  </si>
  <si>
    <t>Ühisveevärgi laiendamine Meose teel (Meose tee 15 - Meose tee 29)</t>
  </si>
  <si>
    <t>Saarde külas Meose teel ühiskanalisatsiooni rekonstrueerimine (Meose tee 1 - Meose tee 13)</t>
  </si>
  <si>
    <t>Ühisveevärgi liitumispunktide rajamine</t>
  </si>
  <si>
    <t>Ühiskanalisatsiooni liitumispunktide rajamine</t>
  </si>
  <si>
    <t>Kilingi-Nõmme Aia tn korrusmajade piirkonna kanalisatsiooni rekonstrueerimine</t>
  </si>
  <si>
    <t>SAARDE VALLA INVESTEERINGUD</t>
  </si>
  <si>
    <t>Puurkaev-pumpla rekonstrueerimine (tehnohoone soojustamine, uue ukse paigaldamine, katuse, seinte ja lae renoveerimine jm)</t>
  </si>
  <si>
    <t xml:space="preserve">Veetorustiku rekonstrueerimine </t>
  </si>
  <si>
    <t>Kilingi-Nõmme veetöötlusjaama laiendamine</t>
  </si>
  <si>
    <t>Filtrite tootlikkuse suurendamine</t>
  </si>
  <si>
    <t>Veepehmendaja paigaldamine</t>
  </si>
  <si>
    <t>Jrk nr</t>
  </si>
  <si>
    <t>Aunasegaja soetamine (traktori järele haagitav)</t>
  </si>
  <si>
    <t>Statsionaarse generaatori ja veemahuti paigaldamine Tihemetsa puurkaev-pumplasse</t>
  </si>
  <si>
    <t>Saarde Kommunaal OÜ kokku</t>
  </si>
  <si>
    <t>Statsionaarse generaatori paigaldamine koos RLA kilbiga</t>
  </si>
  <si>
    <t>Survekanalisatsioonitorustiku rajamine heitvee suublasse juhtimiseks</t>
  </si>
  <si>
    <r>
      <t>Töödeldud vee mahuti paigaldami</t>
    </r>
    <r>
      <rPr>
        <sz val="11"/>
        <rFont val="Calibri"/>
        <family val="2"/>
        <scheme val="minor"/>
      </rPr>
      <t>ne (40 m3)</t>
    </r>
  </si>
  <si>
    <t>Kilingi-Nõmme reoveepuhasti settekäitluse parendamine (aunasegaja  traktori järel)</t>
  </si>
  <si>
    <t xml:space="preserve">Kilingi-Nõmme RVP survetorustiku rekonstrueerimine </t>
  </si>
  <si>
    <t xml:space="preserve">Isevoolse sademeveetorustiku rajamine Aia tn </t>
  </si>
  <si>
    <t>Kilingi-Nõmme sademeveesüsteemi laiendamine</t>
  </si>
  <si>
    <t>Jaamaküla, Veelikse, Rabaküla, Surju, Tihemetsa</t>
  </si>
  <si>
    <t>Tuletõrjeveevõtukohtade renoveerimine ja rajamine</t>
  </si>
  <si>
    <t>Tuletõrjeveevõtukohtade renoveerimine ja rajamine (Jaamaküla, Veelikse, Rabaküla, Surju, Tihemetsa)</t>
  </si>
  <si>
    <t>1.1.</t>
  </si>
  <si>
    <t>1.2.</t>
  </si>
  <si>
    <t xml:space="preserve">1.3. 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</si>
  <si>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</si>
  <si>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</si>
  <si>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</si>
  <si>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</si>
  <si>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</si>
  <si>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</si>
  <si>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</si>
  <si>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</si>
  <si>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</si>
  <si>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2.1.</t>
  </si>
  <si>
    <t>2.2.</t>
  </si>
  <si>
    <t>2.2. Tuletõrjeveevõtukohtade renoveerimine ja rajamine</t>
  </si>
  <si>
    <t>2.1. Kilingi-Nõmme sademeveesüsteemi laiendamine</t>
  </si>
  <si>
    <t xml:space="preserve">1.1. Kilingi-Nõmme linnas Aia tänaval kanalisatsioonitorustiku rekonstrueerimine </t>
  </si>
  <si>
    <t>1.2. Kilingi-Nõmme linnas Hommiku tn ÜVK rajamine</t>
  </si>
  <si>
    <t>1.3. Kilingi-Nõmme RVP survetorustiku rekonstrueerimine (Järve tänavast RVPni)</t>
  </si>
  <si>
    <t>1.4. Kilingi-Nõmme veetöötlusjaama laiendamine</t>
  </si>
  <si>
    <t>1.5. Kasutusest välja jäänud puurkaev-pumplate tamponeerimine (Urve, Aia, Sauna) ja pumplahoonete lammutustööd</t>
  </si>
  <si>
    <t xml:space="preserve">1.6. Kilingi-Nõmme reoveepuhasti settekäitluse parendamine </t>
  </si>
  <si>
    <t>1.7. Saarde külas ühisveevärgi laiendamine (Meose tee 15 - Meose tee 29)</t>
  </si>
  <si>
    <t>1.8. Saarde külas ühiskanalisatsiooni rekonstrueerimine (Meose tee 1 - Meose tee 13)</t>
  </si>
  <si>
    <t>1.9. Statsionaarse generaatori ja veemahuti paigaldamine Tihemetsa puurkaev-pumplasse</t>
  </si>
  <si>
    <t>1.10. Veelikse reoveepuhasti rekonstrueerimine</t>
  </si>
  <si>
    <t>1.12. ÜVK objektide hõlmamine GIS süsteemi</t>
  </si>
  <si>
    <t>OÜ SAARDE KOMMUNAAL INVESTEERINGUD</t>
  </si>
  <si>
    <t>Asula</t>
  </si>
  <si>
    <t>Projekt, teostatav töö</t>
  </si>
  <si>
    <t>Kanalisatsioonitorustiku rajamine Jaamakülas kuni ülepumplani (De160PVC)</t>
  </si>
  <si>
    <t>Reovee survetorustiku rajamine ülepumplast kuni Jaamaküla reoveepuhastini</t>
  </si>
  <si>
    <t>Reovee kompaktpuhasti paigaldamine</t>
  </si>
  <si>
    <t>2.3.</t>
  </si>
  <si>
    <t xml:space="preserve">Jaamaküla </t>
  </si>
  <si>
    <t>2.3. Jaamaküla ühiskanalisatsiooni rajamine ja kompaktpuhasti paigaldamine</t>
  </si>
  <si>
    <t>Jaamaküla ühiskanalisatsiooni rajamine ja kompaktpuhasti paigaldamine</t>
  </si>
  <si>
    <t>Kompaktpuhasti paigaldamine</t>
  </si>
  <si>
    <t>Elektriliitumine kompaktpuhastile</t>
  </si>
  <si>
    <t>Kanalisatsioonitorustiku rekonstrueerimine</t>
  </si>
  <si>
    <t>1.11. Tõlla küla ÜVK rekonstrueerimine</t>
  </si>
  <si>
    <t>Elektriliitumine reoveepuhastile ja reoveepumplale</t>
  </si>
  <si>
    <t>Jaamaküla reoveepumpla paigaldamine</t>
  </si>
  <si>
    <t>Kokku</t>
  </si>
  <si>
    <t>Tõlla küla ÜVK rekonstrueerimine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</si>
</sst>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0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0" xfId="0" applyFont="1"/>
    <xf numFmtId="0" fontId="11" fillId="0" borderId="1" xfId="0" applyFont="1" applyBorder="1"/>
    <xf numFmtId="0" fontId="11" fillId="0" borderId="0" xfId="0" applyFont="1"/>
    <xf numFmtId="4" fontId="0" fillId="0" borderId="0" xfId="0" applyNumberFormat="1"/>
    <xf numFmtId="0" fontId="0" fillId="0" borderId="0" xfId="0" applyAlignment="1">
      <alignment horizontal="left"/>
    </xf>
    <xf numFmtId="3" fontId="11" fillId="0" borderId="1" xfId="1" applyNumberFormat="1" applyFont="1" applyFill="1" applyBorder="1" applyAlignment="1"/>
    <xf numFmtId="3" fontId="11" fillId="0" borderId="1" xfId="0" applyNumberFormat="1" applyFont="1" applyBorder="1"/>
    <xf numFmtId="3" fontId="0" fillId="0" borderId="1" xfId="0" applyNumberFormat="1" applyBorder="1"/>
    <xf numFmtId="3" fontId="11" fillId="0" borderId="1" xfId="1" applyNumberFormat="1" applyFont="1" applyFill="1" applyBorder="1" applyAlignment="1">
      <alignment wrapText="1"/>
    </xf>
    <xf numFmtId="3" fontId="13" fillId="0" borderId="1" xfId="0" applyNumberFormat="1" applyFont="1" applyBorder="1"/>
    <xf numFmtId="3" fontId="14" fillId="0" borderId="1" xfId="1" applyNumberFormat="1" applyFont="1" applyBorder="1" applyAlignment="1"/>
    <xf numFmtId="0" fontId="11" fillId="2" borderId="1" xfId="0" applyFont="1" applyFill="1" applyBorder="1"/>
    <xf numFmtId="3" fontId="11" fillId="2" borderId="1" xfId="1" applyNumberFormat="1" applyFont="1" applyFill="1" applyBorder="1" applyAlignment="1"/>
    <xf numFmtId="3" fontId="11" fillId="2" borderId="1" xfId="0" applyNumberFormat="1" applyFont="1" applyFill="1" applyBorder="1"/>
    <xf numFmtId="0" fontId="11" fillId="2" borderId="0" xfId="0" applyFont="1" applyFill="1"/>
    <xf numFmtId="0" fontId="14" fillId="0" borderId="1" xfId="0" applyFont="1" applyBorder="1"/>
    <xf numFmtId="0" fontId="14" fillId="0" borderId="0" xfId="0" applyFont="1"/>
    <xf numFmtId="4" fontId="16" fillId="0" borderId="0" xfId="0" applyNumberFormat="1" applyFont="1" applyAlignment="1">
      <alignment horizontal="left"/>
    </xf>
    <xf numFmtId="0" fontId="0" fillId="0" borderId="2" xfId="0" applyBorder="1"/>
    <xf numFmtId="3" fontId="0" fillId="0" borderId="2" xfId="0" applyNumberFormat="1" applyBorder="1"/>
    <xf numFmtId="3" fontId="0" fillId="0" borderId="1" xfId="0" applyNumberFormat="1" applyBorder="1" applyAlignment="1">
      <alignment horizontal="right"/>
    </xf>
    <xf numFmtId="3" fontId="17" fillId="0" borderId="1" xfId="0" applyNumberFormat="1" applyFont="1" applyBorder="1"/>
    <xf numFmtId="3" fontId="16" fillId="0" borderId="1" xfId="0" applyNumberFormat="1" applyFont="1" applyBorder="1"/>
    <xf numFmtId="0" fontId="1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3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 vertical="center"/>
    </xf>
    <xf numFmtId="0" fontId="8" fillId="0" borderId="1" xfId="0" applyFont="1" applyBorder="1"/>
    <xf numFmtId="0" fontId="8" fillId="0" borderId="3" xfId="0" applyFont="1" applyBorder="1"/>
    <xf numFmtId="0" fontId="8" fillId="0" borderId="6" xfId="0" applyFont="1" applyBorder="1"/>
    <xf numFmtId="3" fontId="8" fillId="0" borderId="6" xfId="0" applyNumberFormat="1" applyFont="1" applyBorder="1" applyAlignment="1">
      <alignment horizontal="right" vertical="center"/>
    </xf>
    <xf numFmtId="3" fontId="8" fillId="0" borderId="6" xfId="0" applyNumberFormat="1" applyFont="1" applyBorder="1"/>
    <xf numFmtId="3" fontId="8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left" wrapText="1"/>
    </xf>
    <xf numFmtId="3" fontId="8" fillId="0" borderId="4" xfId="0" applyNumberFormat="1" applyFont="1" applyBorder="1"/>
    <xf numFmtId="0" fontId="6" fillId="0" borderId="1" xfId="0" applyFont="1" applyBorder="1" applyAlignment="1">
      <alignment horizontal="left" wrapText="1"/>
    </xf>
    <xf numFmtId="1" fontId="8" fillId="0" borderId="4" xfId="0" applyNumberFormat="1" applyFont="1" applyBorder="1"/>
    <xf numFmtId="1" fontId="8" fillId="0" borderId="0" xfId="0" applyNumberFormat="1" applyFont="1"/>
    <xf numFmtId="3" fontId="16" fillId="0" borderId="0" xfId="0" applyNumberFormat="1" applyFont="1"/>
    <xf numFmtId="0" fontId="15" fillId="0" borderId="0" xfId="0" applyFont="1"/>
    <xf numFmtId="0" fontId="6" fillId="0" borderId="1" xfId="0" applyFont="1" applyBorder="1"/>
    <xf numFmtId="3" fontId="8" fillId="0" borderId="0" xfId="0" applyNumberFormat="1" applyFont="1"/>
    <xf numFmtId="0" fontId="5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wrapText="1"/>
    </xf>
    <xf numFmtId="3" fontId="8" fillId="2" borderId="1" xfId="0" applyNumberFormat="1" applyFont="1" applyFill="1" applyBorder="1" applyAlignment="1">
      <alignment horizontal="right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wrapText="1"/>
    </xf>
    <xf numFmtId="3" fontId="11" fillId="2" borderId="2" xfId="1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0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164" fontId="0" fillId="3" borderId="1" xfId="1" applyFont="1" applyFill="1" applyBorder="1" applyAlignment="1">
      <alignment horizontal="left" vertical="top" wrapText="1"/>
    </xf>
    <xf numFmtId="1" fontId="0" fillId="3" borderId="1" xfId="1" applyNumberFormat="1" applyFont="1" applyFill="1" applyBorder="1" applyAlignment="1">
      <alignment horizontal="center" vertical="top"/>
    </xf>
    <xf numFmtId="1" fontId="0" fillId="3" borderId="1" xfId="1" applyNumberFormat="1" applyFont="1" applyFill="1" applyBorder="1" applyAlignment="1">
      <alignment horizontal="left" vertical="top"/>
    </xf>
    <xf numFmtId="0" fontId="0" fillId="3" borderId="1" xfId="0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10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164" fontId="0" fillId="4" borderId="1" xfId="1" applyFont="1" applyFill="1" applyBorder="1" applyAlignment="1">
      <alignment horizontal="left" vertical="top" wrapText="1"/>
    </xf>
    <xf numFmtId="1" fontId="0" fillId="4" borderId="1" xfId="1" applyNumberFormat="1" applyFont="1" applyFill="1" applyBorder="1" applyAlignment="1">
      <alignment horizontal="center" vertical="top"/>
    </xf>
    <xf numFmtId="1" fontId="0" fillId="4" borderId="1" xfId="1" applyNumberFormat="1" applyFont="1" applyFill="1" applyBorder="1" applyAlignment="1">
      <alignment horizontal="left" vertical="top"/>
    </xf>
    <xf numFmtId="4" fontId="19" fillId="0" borderId="0" xfId="0" applyNumberFormat="1" applyFont="1" applyAlignment="1">
      <alignment horizontal="left"/>
    </xf>
    <xf numFmtId="0" fontId="19" fillId="0" borderId="0" xfId="0" applyFont="1"/>
    <xf numFmtId="3" fontId="11" fillId="0" borderId="0" xfId="0" applyNumberFormat="1" applyFont="1"/>
    <xf numFmtId="4" fontId="0" fillId="0" borderId="1" xfId="0" applyNumberFormat="1" applyBorder="1"/>
    <xf numFmtId="3" fontId="11" fillId="0" borderId="2" xfId="0" applyNumberFormat="1" applyFont="1" applyBorder="1"/>
    <xf numFmtId="3" fontId="11" fillId="0" borderId="3" xfId="1" applyNumberFormat="1" applyFont="1" applyFill="1" applyBorder="1" applyAlignment="1"/>
    <xf numFmtId="3" fontId="11" fillId="0" borderId="4" xfId="0" applyNumberFormat="1" applyFont="1" applyBorder="1"/>
    <xf numFmtId="3" fontId="11" fillId="0" borderId="5" xfId="0" applyNumberFormat="1" applyFont="1" applyBorder="1"/>
    <xf numFmtId="0" fontId="3" fillId="2" borderId="1" xfId="0" applyFont="1" applyFill="1" applyBorder="1" applyAlignment="1">
      <alignment horizontal="left" wrapText="1"/>
    </xf>
    <xf numFmtId="0" fontId="16" fillId="2" borderId="1" xfId="0" applyFont="1" applyFill="1" applyBorder="1"/>
    <xf numFmtId="3" fontId="16" fillId="2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2" fillId="2" borderId="1" xfId="0" applyFont="1" applyFill="1" applyBorder="1" applyAlignment="1">
      <alignment horizontal="left" wrapText="1"/>
    </xf>
    <xf numFmtId="3" fontId="8" fillId="2" borderId="1" xfId="0" applyNumberFormat="1" applyFont="1" applyFill="1" applyBorder="1"/>
    <xf numFmtId="3" fontId="16" fillId="2" borderId="1" xfId="0" applyNumberFormat="1" applyFont="1" applyFill="1" applyBorder="1"/>
    <xf numFmtId="0" fontId="16" fillId="3" borderId="3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3" fontId="16" fillId="0" borderId="1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"/>
  <sheetViews>
    <sheetView zoomScale="90" zoomScaleNormal="90" workbookViewId="0">
      <pane ySplit="5" topLeftCell="A26" activePane="bottomLeft" state="frozen"/>
      <selection activeCell="A5" sqref="A5"/>
      <selection pane="bottomLeft" activeCell="C18" sqref="C18"/>
    </sheetView>
  </sheetViews>
  <sheetFormatPr defaultRowHeight="14.5" x14ac:dyDescent="0.35"/>
  <cols>
    <col min="1" max="1" width="7.08984375" customWidth="1"/>
    <col min="2" max="2" width="15.90625" customWidth="1"/>
    <col min="3" max="3" width="37.1796875" customWidth="1"/>
    <col min="4" max="4" width="11.26953125" style="8" customWidth="1"/>
    <col min="5" max="5" width="6.453125" style="7" bestFit="1" customWidth="1"/>
    <col min="6" max="10" width="7.453125" style="7" bestFit="1" customWidth="1"/>
    <col min="11" max="13" width="4.90625" style="7" bestFit="1" customWidth="1"/>
    <col min="14" max="14" width="5.90625" bestFit="1" customWidth="1"/>
    <col min="15" max="17" width="4.90625" bestFit="1" customWidth="1"/>
  </cols>
  <sheetData>
    <row r="1" spans="1:17" ht="18.5" x14ac:dyDescent="0.45">
      <c r="A1" s="73" t="s">
        <v>23</v>
      </c>
    </row>
    <row r="2" spans="1:17" x14ac:dyDescent="0.35">
      <c r="A2" s="21"/>
    </row>
    <row r="3" spans="1:17" x14ac:dyDescent="0.35">
      <c r="A3" s="21" t="s">
        <v>88</v>
      </c>
    </row>
    <row r="5" spans="1:17" ht="27.5" customHeight="1" x14ac:dyDescent="0.35">
      <c r="A5" s="67" t="s">
        <v>47</v>
      </c>
      <c r="B5" s="68" t="s">
        <v>89</v>
      </c>
      <c r="C5" s="69" t="s">
        <v>90</v>
      </c>
      <c r="D5" s="70" t="s">
        <v>21</v>
      </c>
      <c r="E5" s="71">
        <v>2025</v>
      </c>
      <c r="F5" s="71">
        <v>2026</v>
      </c>
      <c r="G5" s="71">
        <v>2027</v>
      </c>
      <c r="H5" s="71">
        <v>2028</v>
      </c>
      <c r="I5" s="71">
        <v>2029</v>
      </c>
      <c r="J5" s="71">
        <v>2030</v>
      </c>
      <c r="K5" s="71">
        <v>2031</v>
      </c>
      <c r="L5" s="71">
        <v>2032</v>
      </c>
      <c r="M5" s="71">
        <v>2033</v>
      </c>
      <c r="N5" s="72">
        <v>2034</v>
      </c>
      <c r="O5" s="72">
        <v>2035</v>
      </c>
      <c r="P5" s="72">
        <v>2036</v>
      </c>
      <c r="Q5" s="72">
        <v>2037</v>
      </c>
    </row>
    <row r="6" spans="1:17" ht="43.5" x14ac:dyDescent="0.35">
      <c r="A6" s="1" t="s">
        <v>61</v>
      </c>
      <c r="B6" s="2" t="s">
        <v>5</v>
      </c>
      <c r="C6" s="2" t="s">
        <v>40</v>
      </c>
      <c r="D6" s="12">
        <f>'Tööde mahud'!F8</f>
        <v>66600</v>
      </c>
      <c r="E6" s="9"/>
      <c r="F6" s="75"/>
      <c r="G6" s="9">
        <v>66600</v>
      </c>
      <c r="H6" s="10"/>
      <c r="I6" s="10"/>
      <c r="J6" s="10"/>
      <c r="K6" s="10"/>
      <c r="L6" s="10"/>
      <c r="M6" s="10"/>
      <c r="N6" s="11"/>
      <c r="O6" s="11"/>
      <c r="P6" s="11"/>
      <c r="Q6" s="1"/>
    </row>
    <row r="7" spans="1:17" ht="29" x14ac:dyDescent="0.35">
      <c r="A7" s="1" t="s">
        <v>62</v>
      </c>
      <c r="B7" s="1" t="s">
        <v>5</v>
      </c>
      <c r="C7" s="2" t="s">
        <v>32</v>
      </c>
      <c r="D7" s="24">
        <f>'Tööde mahud'!F16</f>
        <v>68500</v>
      </c>
      <c r="E7" s="76"/>
      <c r="F7" s="76"/>
      <c r="G7" s="76"/>
      <c r="H7" s="76"/>
      <c r="I7" s="11">
        <f>D7</f>
        <v>68500</v>
      </c>
      <c r="J7" s="11"/>
      <c r="K7" s="76"/>
      <c r="L7" s="76"/>
      <c r="M7" s="76"/>
      <c r="N7" s="1"/>
      <c r="O7" s="1"/>
      <c r="P7" s="1"/>
      <c r="Q7" s="1"/>
    </row>
    <row r="8" spans="1:17" ht="29" x14ac:dyDescent="0.35">
      <c r="A8" s="1" t="s">
        <v>63</v>
      </c>
      <c r="B8" s="3" t="s">
        <v>5</v>
      </c>
      <c r="C8" s="2" t="s">
        <v>55</v>
      </c>
      <c r="D8" s="9">
        <f>'Tööde mahud'!F21</f>
        <v>138600</v>
      </c>
      <c r="E8" s="13"/>
      <c r="F8" s="13"/>
      <c r="G8" s="13"/>
      <c r="H8" s="13"/>
      <c r="I8" s="10"/>
      <c r="J8" s="11">
        <f>D8</f>
        <v>138600</v>
      </c>
      <c r="K8" s="13"/>
      <c r="L8" s="10"/>
      <c r="M8" s="10"/>
      <c r="N8" s="11"/>
      <c r="O8" s="11"/>
      <c r="P8" s="11"/>
      <c r="Q8" s="1"/>
    </row>
    <row r="9" spans="1:17" ht="29" x14ac:dyDescent="0.35">
      <c r="A9" s="1" t="s">
        <v>64</v>
      </c>
      <c r="B9" s="22" t="s">
        <v>5</v>
      </c>
      <c r="C9" s="55" t="s">
        <v>44</v>
      </c>
      <c r="D9" s="56">
        <f>'Tööde mahud'!F27</f>
        <v>70000</v>
      </c>
      <c r="E9" s="77"/>
      <c r="F9" s="77"/>
      <c r="G9" s="77"/>
      <c r="H9" s="75">
        <f>D9</f>
        <v>70000</v>
      </c>
      <c r="I9" s="77"/>
      <c r="J9" s="77"/>
      <c r="K9" s="77"/>
      <c r="L9" s="77"/>
      <c r="M9" s="77"/>
      <c r="N9" s="23"/>
      <c r="O9" s="23"/>
      <c r="P9" s="23"/>
      <c r="Q9" s="22"/>
    </row>
    <row r="10" spans="1:17" ht="50.25" customHeight="1" x14ac:dyDescent="0.35">
      <c r="A10" s="1" t="s">
        <v>65</v>
      </c>
      <c r="B10" s="1" t="s">
        <v>5</v>
      </c>
      <c r="C10" s="2" t="s">
        <v>7</v>
      </c>
      <c r="D10" s="9">
        <f>'Tööde mahud'!F32</f>
        <v>12000</v>
      </c>
      <c r="E10" s="10"/>
      <c r="F10" s="10">
        <v>12000</v>
      </c>
      <c r="G10" s="10"/>
      <c r="H10" s="10"/>
      <c r="I10" s="10"/>
      <c r="J10" s="10"/>
      <c r="K10" s="10"/>
      <c r="L10" s="10"/>
      <c r="M10" s="10"/>
      <c r="N10" s="11"/>
      <c r="O10" s="11"/>
      <c r="P10" s="11"/>
      <c r="Q10" s="1"/>
    </row>
    <row r="11" spans="1:17" ht="29" x14ac:dyDescent="0.35">
      <c r="A11" s="1" t="s">
        <v>66</v>
      </c>
      <c r="B11" s="3" t="s">
        <v>5</v>
      </c>
      <c r="C11" s="57" t="s">
        <v>54</v>
      </c>
      <c r="D11" s="9">
        <f>'Tööde mahud'!F37</f>
        <v>22000</v>
      </c>
      <c r="E11" s="13"/>
      <c r="F11" s="25">
        <v>22000</v>
      </c>
      <c r="G11" s="25"/>
      <c r="H11" s="25"/>
      <c r="I11" s="25"/>
      <c r="J11" s="10"/>
      <c r="K11" s="13"/>
      <c r="L11" s="10"/>
      <c r="M11" s="10"/>
      <c r="N11" s="11"/>
      <c r="O11" s="11"/>
      <c r="P11" s="11"/>
      <c r="Q11" s="1"/>
    </row>
    <row r="12" spans="1:17" ht="29" x14ac:dyDescent="0.35">
      <c r="A12" s="1" t="s">
        <v>67</v>
      </c>
      <c r="B12" s="15" t="s">
        <v>8</v>
      </c>
      <c r="C12" s="2" t="s">
        <v>36</v>
      </c>
      <c r="D12" s="9">
        <f>'Tööde mahud'!F43</f>
        <v>42000</v>
      </c>
      <c r="E12" s="25"/>
      <c r="F12" s="13"/>
      <c r="G12" s="13"/>
      <c r="H12" s="13"/>
      <c r="I12" s="25">
        <v>42000</v>
      </c>
      <c r="J12" s="75"/>
      <c r="K12" s="13"/>
      <c r="L12" s="10"/>
      <c r="M12" s="10"/>
      <c r="N12" s="11"/>
      <c r="O12" s="11"/>
      <c r="P12" s="11"/>
      <c r="Q12" s="1"/>
    </row>
    <row r="13" spans="1:17" s="18" customFormat="1" ht="43.5" x14ac:dyDescent="0.35">
      <c r="A13" s="15" t="s">
        <v>68</v>
      </c>
      <c r="B13" s="15" t="s">
        <v>8</v>
      </c>
      <c r="C13" s="3" t="s">
        <v>37</v>
      </c>
      <c r="D13" s="16">
        <f>'Tööde mahud'!F48</f>
        <v>66000</v>
      </c>
      <c r="E13" s="9"/>
      <c r="F13" s="9"/>
      <c r="G13" s="9"/>
      <c r="H13" s="9"/>
      <c r="I13" s="78">
        <v>66000</v>
      </c>
      <c r="J13" s="10"/>
      <c r="K13" s="79"/>
      <c r="L13" s="10"/>
      <c r="M13" s="10"/>
      <c r="N13" s="17"/>
      <c r="O13" s="17"/>
      <c r="P13" s="17"/>
      <c r="Q13" s="15"/>
    </row>
    <row r="14" spans="1:17" ht="43" customHeight="1" x14ac:dyDescent="0.35">
      <c r="A14" s="1" t="s">
        <v>69</v>
      </c>
      <c r="B14" s="2" t="s">
        <v>12</v>
      </c>
      <c r="C14" s="58" t="s">
        <v>49</v>
      </c>
      <c r="D14" s="9">
        <f>'Tööde mahud'!F54</f>
        <v>30000</v>
      </c>
      <c r="E14" s="9">
        <f>D14</f>
        <v>30000</v>
      </c>
      <c r="F14" s="9"/>
      <c r="G14" s="9"/>
      <c r="H14" s="9"/>
      <c r="I14" s="9"/>
      <c r="J14" s="80"/>
      <c r="K14" s="10"/>
      <c r="L14" s="10"/>
      <c r="M14" s="10"/>
      <c r="N14" s="11"/>
      <c r="O14" s="11"/>
      <c r="P14" s="11"/>
      <c r="Q14" s="1"/>
    </row>
    <row r="15" spans="1:17" s="6" customFormat="1" ht="14.25" customHeight="1" x14ac:dyDescent="0.35">
      <c r="A15" s="5" t="s">
        <v>70</v>
      </c>
      <c r="B15" s="5" t="s">
        <v>3</v>
      </c>
      <c r="C15" s="3" t="s">
        <v>9</v>
      </c>
      <c r="D15" s="9">
        <f>'Tööde mahud'!F67</f>
        <v>81850</v>
      </c>
      <c r="E15" s="9"/>
      <c r="F15" s="75"/>
      <c r="G15" s="9">
        <v>81850</v>
      </c>
      <c r="H15" s="9"/>
      <c r="I15" s="9"/>
      <c r="J15" s="9"/>
      <c r="K15" s="10"/>
      <c r="L15" s="10"/>
      <c r="M15" s="10"/>
      <c r="N15" s="10"/>
      <c r="O15" s="10"/>
      <c r="P15" s="10"/>
      <c r="Q15" s="5"/>
    </row>
    <row r="16" spans="1:17" ht="17.25" customHeight="1" x14ac:dyDescent="0.35">
      <c r="A16" s="1" t="s">
        <v>71</v>
      </c>
      <c r="B16" s="2" t="s">
        <v>4</v>
      </c>
      <c r="C16" s="3" t="s">
        <v>105</v>
      </c>
      <c r="D16" s="9">
        <f>'Tööde mahud'!F76</f>
        <v>98800</v>
      </c>
      <c r="E16" s="9"/>
      <c r="F16" s="9"/>
      <c r="G16" s="9"/>
      <c r="H16" s="9">
        <v>98800</v>
      </c>
      <c r="I16" s="9"/>
      <c r="J16" s="9"/>
      <c r="K16" s="9"/>
      <c r="L16" s="9"/>
      <c r="M16" s="9"/>
      <c r="N16" s="11"/>
      <c r="O16" s="11"/>
      <c r="P16" s="11"/>
      <c r="Q16" s="1"/>
    </row>
    <row r="17" spans="1:17" ht="31.5" customHeight="1" x14ac:dyDescent="0.35">
      <c r="A17" s="1" t="s">
        <v>72</v>
      </c>
      <c r="B17" s="2" t="s">
        <v>6</v>
      </c>
      <c r="C17" s="2" t="s">
        <v>10</v>
      </c>
      <c r="D17" s="9">
        <f>'Tööde mahud'!F81</f>
        <v>20000</v>
      </c>
      <c r="E17" s="10"/>
      <c r="F17" s="10">
        <f>D17-E17</f>
        <v>20000</v>
      </c>
      <c r="G17" s="10"/>
      <c r="H17" s="10"/>
      <c r="I17" s="10"/>
      <c r="J17" s="10"/>
      <c r="K17" s="10"/>
      <c r="L17" s="10"/>
      <c r="M17" s="10"/>
      <c r="N17" s="11"/>
      <c r="O17" s="11"/>
      <c r="P17" s="11"/>
      <c r="Q17" s="1"/>
    </row>
    <row r="18" spans="1:17" s="20" customFormat="1" ht="36" customHeight="1" x14ac:dyDescent="0.35">
      <c r="A18" s="19"/>
      <c r="B18" s="19" t="s">
        <v>2</v>
      </c>
      <c r="C18" s="19"/>
      <c r="D18" s="14">
        <f t="shared" ref="D18:I18" si="0">SUM(D6:D17)</f>
        <v>716350</v>
      </c>
      <c r="E18" s="14">
        <f t="shared" si="0"/>
        <v>30000</v>
      </c>
      <c r="F18" s="14">
        <f t="shared" si="0"/>
        <v>54000</v>
      </c>
      <c r="G18" s="14">
        <f t="shared" si="0"/>
        <v>148450</v>
      </c>
      <c r="H18" s="14">
        <f t="shared" si="0"/>
        <v>168800</v>
      </c>
      <c r="I18" s="14">
        <f t="shared" si="0"/>
        <v>176500</v>
      </c>
      <c r="J18" s="14">
        <f t="shared" ref="J18:Q18" si="1">SUM(J6:J17)</f>
        <v>138600</v>
      </c>
      <c r="K18" s="14">
        <f t="shared" si="1"/>
        <v>0</v>
      </c>
      <c r="L18" s="14">
        <f t="shared" si="1"/>
        <v>0</v>
      </c>
      <c r="M18" s="14">
        <f t="shared" si="1"/>
        <v>0</v>
      </c>
      <c r="N18" s="14">
        <f t="shared" si="1"/>
        <v>0</v>
      </c>
      <c r="O18" s="14">
        <f t="shared" si="1"/>
        <v>0</v>
      </c>
      <c r="P18" s="14">
        <f t="shared" si="1"/>
        <v>0</v>
      </c>
      <c r="Q18" s="14">
        <f t="shared" si="1"/>
        <v>0</v>
      </c>
    </row>
    <row r="19" spans="1:17" x14ac:dyDescent="0.35">
      <c r="B19" s="4"/>
    </row>
    <row r="20" spans="1:17" x14ac:dyDescent="0.35">
      <c r="B20" s="4"/>
    </row>
    <row r="21" spans="1:17" x14ac:dyDescent="0.35">
      <c r="A21" s="27" t="s">
        <v>41</v>
      </c>
    </row>
    <row r="22" spans="1:17" x14ac:dyDescent="0.35">
      <c r="A22" s="27"/>
    </row>
    <row r="23" spans="1:17" ht="29" x14ac:dyDescent="0.35">
      <c r="A23" s="66" t="s">
        <v>47</v>
      </c>
      <c r="B23" s="61" t="s">
        <v>0</v>
      </c>
      <c r="C23" s="62" t="s">
        <v>1</v>
      </c>
      <c r="D23" s="63" t="s">
        <v>11</v>
      </c>
      <c r="E23" s="64">
        <v>2025</v>
      </c>
      <c r="F23" s="64">
        <v>2026</v>
      </c>
      <c r="G23" s="64">
        <v>2027</v>
      </c>
      <c r="H23" s="64">
        <v>2028</v>
      </c>
      <c r="I23" s="64">
        <v>2029</v>
      </c>
      <c r="J23" s="64">
        <v>2030</v>
      </c>
      <c r="K23" s="64">
        <v>2031</v>
      </c>
      <c r="L23" s="64">
        <v>2032</v>
      </c>
      <c r="M23" s="64">
        <v>2033</v>
      </c>
      <c r="N23" s="65">
        <v>2034</v>
      </c>
      <c r="O23" s="65">
        <v>2035</v>
      </c>
      <c r="P23" s="65">
        <v>2036</v>
      </c>
      <c r="Q23" s="65">
        <v>2037</v>
      </c>
    </row>
    <row r="24" spans="1:17" ht="29" x14ac:dyDescent="0.35">
      <c r="A24" s="1" t="s">
        <v>73</v>
      </c>
      <c r="B24" s="1" t="s">
        <v>95</v>
      </c>
      <c r="C24" s="2" t="s">
        <v>97</v>
      </c>
      <c r="D24" s="84">
        <f>'Tööde mahud'!F104</f>
        <v>285100</v>
      </c>
      <c r="E24" s="76"/>
      <c r="F24" s="11">
        <f>D24*0.5</f>
        <v>142550</v>
      </c>
      <c r="G24" s="11">
        <f>D24-F24</f>
        <v>142550</v>
      </c>
      <c r="H24" s="76"/>
      <c r="I24" s="76"/>
      <c r="J24" s="76"/>
      <c r="K24" s="76"/>
      <c r="L24" s="76"/>
      <c r="M24" s="76"/>
      <c r="N24" s="1"/>
      <c r="O24" s="1"/>
      <c r="P24" s="1"/>
      <c r="Q24" s="1"/>
    </row>
    <row r="25" spans="1:17" ht="30" customHeight="1" x14ac:dyDescent="0.35">
      <c r="A25" s="1" t="s">
        <v>74</v>
      </c>
      <c r="B25" s="2" t="s">
        <v>5</v>
      </c>
      <c r="C25" s="2" t="s">
        <v>57</v>
      </c>
      <c r="D25" s="12">
        <f>'Tööde mahud'!F89</f>
        <v>41125</v>
      </c>
      <c r="E25" s="9"/>
      <c r="F25" s="10">
        <f>D25</f>
        <v>41125</v>
      </c>
      <c r="G25" s="9"/>
      <c r="H25" s="10"/>
      <c r="I25" s="10"/>
      <c r="J25" s="10"/>
      <c r="K25" s="10"/>
      <c r="L25" s="10"/>
      <c r="M25" s="10"/>
      <c r="N25" s="11"/>
      <c r="O25" s="11"/>
      <c r="P25" s="11"/>
      <c r="Q25" s="1"/>
    </row>
    <row r="26" spans="1:17" ht="76" customHeight="1" x14ac:dyDescent="0.35">
      <c r="A26" s="1" t="s">
        <v>94</v>
      </c>
      <c r="B26" s="3" t="s">
        <v>58</v>
      </c>
      <c r="C26" s="2" t="s">
        <v>59</v>
      </c>
      <c r="D26" s="9">
        <v>110000</v>
      </c>
      <c r="E26" s="25"/>
      <c r="F26" s="25"/>
      <c r="G26" s="25">
        <v>30000</v>
      </c>
      <c r="H26" s="25">
        <v>40000</v>
      </c>
      <c r="I26" s="25">
        <f>D26-G26-H26</f>
        <v>40000</v>
      </c>
      <c r="J26" s="10"/>
      <c r="K26" s="13"/>
      <c r="L26" s="10"/>
      <c r="M26" s="10"/>
      <c r="N26" s="11"/>
      <c r="O26" s="11"/>
      <c r="P26" s="11"/>
      <c r="Q26" s="1"/>
    </row>
    <row r="27" spans="1:17" x14ac:dyDescent="0.35">
      <c r="A27" s="101"/>
      <c r="B27" s="101" t="s">
        <v>104</v>
      </c>
      <c r="C27" s="101"/>
      <c r="D27" s="103">
        <f>SUM(D24:D26)</f>
        <v>436225</v>
      </c>
      <c r="E27" s="103">
        <f t="shared" ref="E27:Q27" si="2">SUM(E24:E26)</f>
        <v>0</v>
      </c>
      <c r="F27" s="103">
        <f t="shared" si="2"/>
        <v>183675</v>
      </c>
      <c r="G27" s="103">
        <f t="shared" si="2"/>
        <v>172550</v>
      </c>
      <c r="H27" s="103">
        <f t="shared" si="2"/>
        <v>40000</v>
      </c>
      <c r="I27" s="103">
        <f t="shared" si="2"/>
        <v>40000</v>
      </c>
      <c r="J27" s="102">
        <f t="shared" si="2"/>
        <v>0</v>
      </c>
      <c r="K27" s="102">
        <f t="shared" si="2"/>
        <v>0</v>
      </c>
      <c r="L27" s="102">
        <f t="shared" si="2"/>
        <v>0</v>
      </c>
      <c r="M27" s="102">
        <f t="shared" si="2"/>
        <v>0</v>
      </c>
      <c r="N27" s="102">
        <f t="shared" si="2"/>
        <v>0</v>
      </c>
      <c r="O27" s="102">
        <f t="shared" si="2"/>
        <v>0</v>
      </c>
      <c r="P27" s="102">
        <f t="shared" si="2"/>
        <v>0</v>
      </c>
      <c r="Q27" s="102">
        <f t="shared" si="2"/>
        <v>0</v>
      </c>
    </row>
  </sheetData>
  <autoFilter ref="B5:Q18" xr:uid="{00000000-0001-0000-0000-000000000000}"/>
  <pageMargins left="0.70866141732283472" right="0.70866141732283472" top="0.74803149606299213" bottom="0.74803149606299213" header="0.31496062992125984" footer="0.31496062992125984"/>
  <pageSetup paperSize="9" scale="70" fitToHeight="0" orientation="landscape" horizontalDpi="4294967293" r:id="rId1"/>
  <headerFooter>
    <oddHeader xml:space="preserve">&amp;C&amp;14Saarde valla ühisveevärgi ja -kanalisatsiooni arendamise kava aastateks 2019-2030 LISA 2 SAARDE VALLA ASULATE INVESTEERINGUVAJADUSE KOONDTABEL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A59BB-ECB0-4539-A770-3AD9B4B9CBB2}">
  <dimension ref="A1:I104"/>
  <sheetViews>
    <sheetView tabSelected="1" topLeftCell="A63" workbookViewId="0">
      <selection activeCell="B101" sqref="B101"/>
    </sheetView>
  </sheetViews>
  <sheetFormatPr defaultColWidth="8.7265625" defaultRowHeight="14.5" x14ac:dyDescent="0.35"/>
  <cols>
    <col min="1" max="1" width="4.7265625" style="28" customWidth="1"/>
    <col min="2" max="2" width="66.453125" style="28" bestFit="1" customWidth="1"/>
    <col min="3" max="3" width="7.453125" style="28" customWidth="1"/>
    <col min="4" max="4" width="10.81640625" style="28" bestFit="1" customWidth="1"/>
    <col min="5" max="5" width="9.1796875" style="28" bestFit="1" customWidth="1"/>
    <col min="6" max="6" width="9.81640625" style="28" customWidth="1"/>
    <col min="7" max="16384" width="8.7265625" style="28"/>
  </cols>
  <sheetData>
    <row r="1" spans="1:6" ht="18.5" x14ac:dyDescent="0.45">
      <c r="A1" s="74" t="s">
        <v>13</v>
      </c>
    </row>
    <row r="2" spans="1:6" x14ac:dyDescent="0.35">
      <c r="A2" s="27"/>
    </row>
    <row r="3" spans="1:6" x14ac:dyDescent="0.35">
      <c r="A3" s="88" t="s">
        <v>77</v>
      </c>
      <c r="B3" s="89"/>
      <c r="C3" s="89"/>
      <c r="D3" s="89"/>
      <c r="E3" s="89"/>
      <c r="F3" s="90"/>
    </row>
    <row r="4" spans="1:6" x14ac:dyDescent="0.35">
      <c r="A4" s="29" t="s">
        <v>14</v>
      </c>
      <c r="B4" s="29" t="s">
        <v>15</v>
      </c>
      <c r="C4" s="29" t="s">
        <v>19</v>
      </c>
      <c r="D4" s="29" t="s">
        <v>34</v>
      </c>
      <c r="E4" s="29" t="s">
        <v>20</v>
      </c>
      <c r="F4" s="29" t="s">
        <v>21</v>
      </c>
    </row>
    <row r="5" spans="1:6" ht="29" x14ac:dyDescent="0.35">
      <c r="A5" s="29">
        <v>1</v>
      </c>
      <c r="B5" s="30" t="s">
        <v>16</v>
      </c>
      <c r="C5" s="30" t="s">
        <v>22</v>
      </c>
      <c r="D5" s="31">
        <v>210</v>
      </c>
      <c r="E5" s="32">
        <v>150</v>
      </c>
      <c r="F5" s="32">
        <f>D5*E5</f>
        <v>31500</v>
      </c>
    </row>
    <row r="6" spans="1:6" x14ac:dyDescent="0.35">
      <c r="A6" s="29">
        <v>2</v>
      </c>
      <c r="B6" s="30" t="s">
        <v>17</v>
      </c>
      <c r="C6" s="30" t="s">
        <v>30</v>
      </c>
      <c r="D6" s="33">
        <v>1</v>
      </c>
      <c r="E6" s="32">
        <v>27000</v>
      </c>
      <c r="F6" s="32">
        <f t="shared" ref="F6:F7" si="0">D6*E6</f>
        <v>27000</v>
      </c>
    </row>
    <row r="7" spans="1:6" x14ac:dyDescent="0.35">
      <c r="A7" s="29">
        <v>3</v>
      </c>
      <c r="B7" s="30" t="s">
        <v>33</v>
      </c>
      <c r="C7" s="30" t="s">
        <v>22</v>
      </c>
      <c r="D7" s="33">
        <v>90</v>
      </c>
      <c r="E7" s="32">
        <v>90</v>
      </c>
      <c r="F7" s="32">
        <f t="shared" si="0"/>
        <v>8100</v>
      </c>
    </row>
    <row r="8" spans="1:6" x14ac:dyDescent="0.35">
      <c r="A8" s="34"/>
      <c r="B8" s="34"/>
      <c r="C8" s="34"/>
      <c r="D8" s="33"/>
      <c r="E8" s="32"/>
      <c r="F8" s="26">
        <f>SUM(F5:F7)</f>
        <v>66600</v>
      </c>
    </row>
    <row r="9" spans="1:6" x14ac:dyDescent="0.35">
      <c r="A9" s="35"/>
      <c r="B9" s="36"/>
      <c r="C9" s="36"/>
      <c r="D9" s="37"/>
      <c r="E9" s="38"/>
      <c r="F9" s="38"/>
    </row>
    <row r="10" spans="1:6" x14ac:dyDescent="0.35">
      <c r="A10" s="88" t="s">
        <v>78</v>
      </c>
      <c r="B10" s="89"/>
      <c r="C10" s="89"/>
      <c r="D10" s="89"/>
      <c r="E10" s="89"/>
      <c r="F10" s="90"/>
    </row>
    <row r="11" spans="1:6" x14ac:dyDescent="0.35">
      <c r="A11" s="29" t="s">
        <v>14</v>
      </c>
      <c r="B11" s="29" t="s">
        <v>15</v>
      </c>
      <c r="C11" s="29" t="s">
        <v>19</v>
      </c>
      <c r="D11" s="29" t="s">
        <v>34</v>
      </c>
      <c r="E11" s="29" t="s">
        <v>20</v>
      </c>
      <c r="F11" s="29" t="s">
        <v>21</v>
      </c>
    </row>
    <row r="12" spans="1:6" x14ac:dyDescent="0.35">
      <c r="A12" s="29">
        <v>1</v>
      </c>
      <c r="B12" s="30" t="s">
        <v>24</v>
      </c>
      <c r="C12" s="30" t="s">
        <v>22</v>
      </c>
      <c r="D12" s="33">
        <v>250</v>
      </c>
      <c r="E12" s="32">
        <v>90</v>
      </c>
      <c r="F12" s="32">
        <f>D12*E12</f>
        <v>22500</v>
      </c>
    </row>
    <row r="13" spans="1:6" x14ac:dyDescent="0.35">
      <c r="A13" s="29">
        <v>2</v>
      </c>
      <c r="B13" s="30" t="s">
        <v>38</v>
      </c>
      <c r="C13" s="30" t="s">
        <v>30</v>
      </c>
      <c r="D13" s="33">
        <v>5</v>
      </c>
      <c r="E13" s="32">
        <v>700</v>
      </c>
      <c r="F13" s="32">
        <f>D13*E13</f>
        <v>3500</v>
      </c>
    </row>
    <row r="14" spans="1:6" x14ac:dyDescent="0.35">
      <c r="A14" s="29">
        <v>3</v>
      </c>
      <c r="B14" s="30" t="s">
        <v>35</v>
      </c>
      <c r="C14" s="30" t="s">
        <v>22</v>
      </c>
      <c r="D14" s="33">
        <v>250</v>
      </c>
      <c r="E14" s="32">
        <v>150</v>
      </c>
      <c r="F14" s="32">
        <f>D14*E14</f>
        <v>37500</v>
      </c>
    </row>
    <row r="15" spans="1:6" x14ac:dyDescent="0.35">
      <c r="A15" s="29">
        <v>4</v>
      </c>
      <c r="B15" s="30" t="s">
        <v>39</v>
      </c>
      <c r="C15" s="30" t="s">
        <v>30</v>
      </c>
      <c r="D15" s="33">
        <v>5</v>
      </c>
      <c r="E15" s="32">
        <v>1000</v>
      </c>
      <c r="F15" s="32">
        <f>D15*E15</f>
        <v>5000</v>
      </c>
    </row>
    <row r="16" spans="1:6" x14ac:dyDescent="0.35">
      <c r="A16" s="34"/>
      <c r="B16" s="34"/>
      <c r="C16" s="34"/>
      <c r="D16" s="33"/>
      <c r="E16" s="32"/>
      <c r="F16" s="26">
        <f>SUM(F12:F15)</f>
        <v>68500</v>
      </c>
    </row>
    <row r="18" spans="1:6" x14ac:dyDescent="0.35">
      <c r="A18" s="88" t="s">
        <v>79</v>
      </c>
      <c r="B18" s="89"/>
      <c r="C18" s="89"/>
      <c r="D18" s="89"/>
      <c r="E18" s="89"/>
      <c r="F18" s="90"/>
    </row>
    <row r="19" spans="1:6" x14ac:dyDescent="0.35">
      <c r="A19" s="29" t="s">
        <v>14</v>
      </c>
      <c r="B19" s="29" t="s">
        <v>15</v>
      </c>
      <c r="C19" s="29" t="s">
        <v>19</v>
      </c>
      <c r="D19" s="29" t="s">
        <v>34</v>
      </c>
      <c r="E19" s="29" t="s">
        <v>20</v>
      </c>
      <c r="F19" s="29" t="s">
        <v>21</v>
      </c>
    </row>
    <row r="20" spans="1:6" x14ac:dyDescent="0.35">
      <c r="A20" s="29">
        <v>1</v>
      </c>
      <c r="B20" s="30" t="s">
        <v>27</v>
      </c>
      <c r="C20" s="30" t="s">
        <v>22</v>
      </c>
      <c r="D20" s="31">
        <v>1540</v>
      </c>
      <c r="E20" s="34">
        <v>90</v>
      </c>
      <c r="F20" s="32">
        <f>D20*E20</f>
        <v>138600</v>
      </c>
    </row>
    <row r="21" spans="1:6" x14ac:dyDescent="0.35">
      <c r="A21" s="34"/>
      <c r="B21" s="34"/>
      <c r="C21" s="34"/>
      <c r="D21" s="33"/>
      <c r="E21" s="34"/>
      <c r="F21" s="26">
        <f>SUM(F20)</f>
        <v>138600</v>
      </c>
    </row>
    <row r="22" spans="1:6" x14ac:dyDescent="0.35">
      <c r="A22" s="35"/>
      <c r="B22" s="36"/>
      <c r="C22" s="36"/>
      <c r="D22" s="37"/>
      <c r="E22" s="36"/>
      <c r="F22" s="38"/>
    </row>
    <row r="23" spans="1:6" x14ac:dyDescent="0.35">
      <c r="A23" s="88" t="s">
        <v>80</v>
      </c>
      <c r="B23" s="89"/>
      <c r="C23" s="89"/>
      <c r="D23" s="89"/>
      <c r="E23" s="89"/>
      <c r="F23" s="90"/>
    </row>
    <row r="24" spans="1:6" x14ac:dyDescent="0.35">
      <c r="A24" s="29" t="s">
        <v>14</v>
      </c>
      <c r="B24" s="29" t="s">
        <v>15</v>
      </c>
      <c r="C24" s="29" t="s">
        <v>19</v>
      </c>
      <c r="D24" s="29" t="s">
        <v>34</v>
      </c>
      <c r="E24" s="29" t="s">
        <v>20</v>
      </c>
      <c r="F24" s="29" t="s">
        <v>21</v>
      </c>
    </row>
    <row r="25" spans="1:6" x14ac:dyDescent="0.35">
      <c r="A25" s="29">
        <v>1</v>
      </c>
      <c r="B25" s="42" t="s">
        <v>45</v>
      </c>
      <c r="C25" s="42" t="s">
        <v>30</v>
      </c>
      <c r="D25" s="31">
        <v>1</v>
      </c>
      <c r="E25" s="53">
        <v>40000</v>
      </c>
      <c r="F25" s="32">
        <f>D25*E25</f>
        <v>40000</v>
      </c>
    </row>
    <row r="26" spans="1:6" x14ac:dyDescent="0.35">
      <c r="A26" s="29">
        <v>2</v>
      </c>
      <c r="B26" s="42" t="s">
        <v>46</v>
      </c>
      <c r="C26" s="42" t="s">
        <v>30</v>
      </c>
      <c r="D26" s="31">
        <v>1</v>
      </c>
      <c r="E26" s="53">
        <v>30000</v>
      </c>
      <c r="F26" s="32">
        <f>D26*E26</f>
        <v>30000</v>
      </c>
    </row>
    <row r="27" spans="1:6" x14ac:dyDescent="0.35">
      <c r="A27" s="34"/>
      <c r="B27" s="34"/>
      <c r="C27" s="34"/>
      <c r="D27" s="33"/>
      <c r="E27" s="53"/>
      <c r="F27" s="26">
        <f>SUM(F25:F26)</f>
        <v>70000</v>
      </c>
    </row>
    <row r="28" spans="1:6" x14ac:dyDescent="0.35">
      <c r="A28" s="35"/>
      <c r="B28" s="36"/>
      <c r="C28" s="36"/>
      <c r="D28" s="37"/>
      <c r="E28" s="36"/>
      <c r="F28" s="41"/>
    </row>
    <row r="29" spans="1:6" x14ac:dyDescent="0.35">
      <c r="A29" s="88" t="s">
        <v>81</v>
      </c>
      <c r="B29" s="89"/>
      <c r="C29" s="89"/>
      <c r="D29" s="89"/>
      <c r="E29" s="89"/>
      <c r="F29" s="90"/>
    </row>
    <row r="30" spans="1:6" x14ac:dyDescent="0.35">
      <c r="A30" s="29" t="s">
        <v>14</v>
      </c>
      <c r="B30" s="29" t="s">
        <v>15</v>
      </c>
      <c r="C30" s="29" t="s">
        <v>19</v>
      </c>
      <c r="D30" s="29" t="s">
        <v>34</v>
      </c>
      <c r="E30" s="29" t="s">
        <v>20</v>
      </c>
      <c r="F30" s="29" t="s">
        <v>21</v>
      </c>
    </row>
    <row r="31" spans="1:6" ht="29" x14ac:dyDescent="0.35">
      <c r="A31" s="29">
        <v>1</v>
      </c>
      <c r="B31" s="30" t="s">
        <v>7</v>
      </c>
      <c r="C31" s="42" t="s">
        <v>30</v>
      </c>
      <c r="D31" s="31">
        <v>1</v>
      </c>
      <c r="E31" s="32">
        <v>12000</v>
      </c>
      <c r="F31" s="32">
        <f>D31*E31</f>
        <v>12000</v>
      </c>
    </row>
    <row r="32" spans="1:6" x14ac:dyDescent="0.35">
      <c r="A32" s="34"/>
      <c r="B32" s="34"/>
      <c r="C32" s="34"/>
      <c r="D32" s="33"/>
      <c r="E32" s="32"/>
      <c r="F32" s="26">
        <f>SUM(F31)</f>
        <v>12000</v>
      </c>
    </row>
    <row r="33" spans="1:6" x14ac:dyDescent="0.35">
      <c r="A33" s="35"/>
      <c r="B33" s="36"/>
      <c r="C33" s="36"/>
      <c r="D33" s="37"/>
      <c r="E33" s="38"/>
      <c r="F33" s="41"/>
    </row>
    <row r="34" spans="1:6" x14ac:dyDescent="0.35">
      <c r="A34" s="88" t="s">
        <v>82</v>
      </c>
      <c r="B34" s="89"/>
      <c r="C34" s="89"/>
      <c r="D34" s="89"/>
      <c r="E34" s="89"/>
      <c r="F34" s="90"/>
    </row>
    <row r="35" spans="1:6" x14ac:dyDescent="0.35">
      <c r="A35" s="29" t="s">
        <v>14</v>
      </c>
      <c r="B35" s="29" t="s">
        <v>15</v>
      </c>
      <c r="C35" s="29" t="s">
        <v>19</v>
      </c>
      <c r="D35" s="29" t="s">
        <v>34</v>
      </c>
      <c r="E35" s="29" t="s">
        <v>20</v>
      </c>
      <c r="F35" s="29" t="s">
        <v>21</v>
      </c>
    </row>
    <row r="36" spans="1:6" x14ac:dyDescent="0.35">
      <c r="A36" s="29">
        <v>1</v>
      </c>
      <c r="B36" s="42" t="s">
        <v>48</v>
      </c>
      <c r="C36" s="42" t="s">
        <v>30</v>
      </c>
      <c r="D36" s="31">
        <v>1</v>
      </c>
      <c r="E36" s="32">
        <v>22000</v>
      </c>
      <c r="F36" s="32">
        <f>D36*E36</f>
        <v>22000</v>
      </c>
    </row>
    <row r="37" spans="1:6" x14ac:dyDescent="0.35">
      <c r="A37" s="34"/>
      <c r="B37" s="34"/>
      <c r="C37" s="34"/>
      <c r="D37" s="33"/>
      <c r="E37" s="32"/>
      <c r="F37" s="26">
        <f>SUM(F36:F36)</f>
        <v>22000</v>
      </c>
    </row>
    <row r="38" spans="1:6" x14ac:dyDescent="0.35">
      <c r="A38" s="35"/>
      <c r="B38" s="36"/>
      <c r="C38" s="36"/>
      <c r="D38" s="37"/>
      <c r="E38" s="36"/>
      <c r="F38" s="43"/>
    </row>
    <row r="39" spans="1:6" x14ac:dyDescent="0.35">
      <c r="A39" s="88" t="s">
        <v>83</v>
      </c>
      <c r="B39" s="89"/>
      <c r="C39" s="89"/>
      <c r="D39" s="89"/>
      <c r="E39" s="89"/>
      <c r="F39" s="90"/>
    </row>
    <row r="40" spans="1:6" x14ac:dyDescent="0.35">
      <c r="A40" s="29" t="s">
        <v>14</v>
      </c>
      <c r="B40" s="29" t="s">
        <v>15</v>
      </c>
      <c r="C40" s="29" t="s">
        <v>19</v>
      </c>
      <c r="D40" s="29" t="s">
        <v>34</v>
      </c>
      <c r="E40" s="29" t="s">
        <v>20</v>
      </c>
      <c r="F40" s="29" t="s">
        <v>21</v>
      </c>
    </row>
    <row r="41" spans="1:6" x14ac:dyDescent="0.35">
      <c r="A41" s="29">
        <v>1</v>
      </c>
      <c r="B41" s="30" t="s">
        <v>24</v>
      </c>
      <c r="C41" s="30" t="s">
        <v>22</v>
      </c>
      <c r="D41" s="33">
        <v>420</v>
      </c>
      <c r="E41" s="34">
        <v>90</v>
      </c>
      <c r="F41" s="32">
        <f>D41*E41</f>
        <v>37800</v>
      </c>
    </row>
    <row r="42" spans="1:6" x14ac:dyDescent="0.35">
      <c r="A42" s="29">
        <v>2</v>
      </c>
      <c r="B42" s="30" t="s">
        <v>38</v>
      </c>
      <c r="C42" s="30" t="s">
        <v>30</v>
      </c>
      <c r="D42" s="33">
        <v>6</v>
      </c>
      <c r="E42" s="34">
        <v>700</v>
      </c>
      <c r="F42" s="32">
        <f>D42*E42</f>
        <v>4200</v>
      </c>
    </row>
    <row r="43" spans="1:6" x14ac:dyDescent="0.35">
      <c r="A43" s="34"/>
      <c r="B43" s="34"/>
      <c r="C43" s="34"/>
      <c r="D43" s="33"/>
      <c r="E43" s="34"/>
      <c r="F43" s="26">
        <f>SUM(F41:F42)</f>
        <v>42000</v>
      </c>
    </row>
    <row r="45" spans="1:6" x14ac:dyDescent="0.35">
      <c r="A45" s="88" t="s">
        <v>84</v>
      </c>
      <c r="B45" s="89"/>
      <c r="C45" s="89"/>
      <c r="D45" s="89"/>
      <c r="E45" s="89"/>
      <c r="F45" s="90"/>
    </row>
    <row r="46" spans="1:6" x14ac:dyDescent="0.35">
      <c r="A46" s="29" t="s">
        <v>14</v>
      </c>
      <c r="B46" s="29" t="s">
        <v>15</v>
      </c>
      <c r="C46" s="29" t="s">
        <v>19</v>
      </c>
      <c r="D46" s="29" t="s">
        <v>34</v>
      </c>
      <c r="E46" s="29" t="s">
        <v>20</v>
      </c>
      <c r="F46" s="29" t="s">
        <v>21</v>
      </c>
    </row>
    <row r="47" spans="1:6" ht="29" x14ac:dyDescent="0.35">
      <c r="A47" s="29">
        <v>1</v>
      </c>
      <c r="B47" s="30" t="s">
        <v>18</v>
      </c>
      <c r="C47" s="30" t="s">
        <v>22</v>
      </c>
      <c r="D47" s="31">
        <v>440</v>
      </c>
      <c r="E47" s="34">
        <v>150</v>
      </c>
      <c r="F47" s="32">
        <f>D47*E47</f>
        <v>66000</v>
      </c>
    </row>
    <row r="48" spans="1:6" x14ac:dyDescent="0.35">
      <c r="A48" s="34"/>
      <c r="B48" s="34"/>
      <c r="C48" s="34"/>
      <c r="D48" s="33"/>
      <c r="E48" s="34"/>
      <c r="F48" s="26">
        <f>SUM(F47)</f>
        <v>66000</v>
      </c>
    </row>
    <row r="49" spans="1:7" x14ac:dyDescent="0.35">
      <c r="D49" s="39"/>
      <c r="F49" s="44"/>
    </row>
    <row r="50" spans="1:7" x14ac:dyDescent="0.35">
      <c r="A50" s="88" t="s">
        <v>85</v>
      </c>
      <c r="B50" s="89"/>
      <c r="C50" s="89"/>
      <c r="D50" s="89"/>
      <c r="E50" s="89"/>
      <c r="F50" s="90"/>
    </row>
    <row r="51" spans="1:7" x14ac:dyDescent="0.35">
      <c r="A51" s="29" t="s">
        <v>14</v>
      </c>
      <c r="B51" s="29" t="s">
        <v>15</v>
      </c>
      <c r="C51" s="29" t="s">
        <v>19</v>
      </c>
      <c r="D51" s="29" t="s">
        <v>34</v>
      </c>
      <c r="E51" s="29" t="s">
        <v>20</v>
      </c>
      <c r="F51" s="29" t="s">
        <v>21</v>
      </c>
    </row>
    <row r="52" spans="1:7" x14ac:dyDescent="0.35">
      <c r="A52" s="29">
        <v>1</v>
      </c>
      <c r="B52" s="42" t="s">
        <v>51</v>
      </c>
      <c r="C52" s="42" t="s">
        <v>30</v>
      </c>
      <c r="D52" s="31">
        <v>1</v>
      </c>
      <c r="E52" s="32">
        <v>15000</v>
      </c>
      <c r="F52" s="32">
        <f>D52*E52</f>
        <v>15000</v>
      </c>
    </row>
    <row r="53" spans="1:7" x14ac:dyDescent="0.35">
      <c r="A53" s="29">
        <v>2</v>
      </c>
      <c r="B53" s="49" t="s">
        <v>53</v>
      </c>
      <c r="C53" s="42" t="s">
        <v>30</v>
      </c>
      <c r="D53" s="31">
        <v>1</v>
      </c>
      <c r="E53" s="32">
        <v>15000</v>
      </c>
      <c r="F53" s="32">
        <f>D53*E53</f>
        <v>15000</v>
      </c>
      <c r="G53" s="46"/>
    </row>
    <row r="54" spans="1:7" x14ac:dyDescent="0.35">
      <c r="A54" s="34"/>
      <c r="B54" s="34"/>
      <c r="C54" s="34"/>
      <c r="D54" s="33"/>
      <c r="E54" s="32"/>
      <c r="F54" s="26">
        <f>SUM(F52:F53)</f>
        <v>30000</v>
      </c>
    </row>
    <row r="55" spans="1:7" x14ac:dyDescent="0.35">
      <c r="D55" s="39"/>
      <c r="E55" s="48"/>
      <c r="F55" s="48"/>
    </row>
    <row r="56" spans="1:7" x14ac:dyDescent="0.35">
      <c r="A56" s="91" t="s">
        <v>86</v>
      </c>
      <c r="B56" s="92"/>
      <c r="C56" s="92"/>
      <c r="D56" s="92"/>
      <c r="E56" s="92"/>
      <c r="F56" s="93"/>
    </row>
    <row r="57" spans="1:7" x14ac:dyDescent="0.35">
      <c r="A57" s="94" t="s">
        <v>25</v>
      </c>
      <c r="B57" s="95"/>
      <c r="C57" s="29" t="s">
        <v>19</v>
      </c>
      <c r="D57" s="29" t="s">
        <v>34</v>
      </c>
      <c r="E57" s="29" t="s">
        <v>20</v>
      </c>
      <c r="F57" s="29" t="s">
        <v>21</v>
      </c>
    </row>
    <row r="58" spans="1:7" x14ac:dyDescent="0.35">
      <c r="A58" s="34">
        <v>1</v>
      </c>
      <c r="B58" s="34" t="s">
        <v>27</v>
      </c>
      <c r="C58" s="34" t="s">
        <v>22</v>
      </c>
      <c r="D58" s="33">
        <v>165</v>
      </c>
      <c r="E58" s="32">
        <v>90</v>
      </c>
      <c r="F58" s="32">
        <f>D58*E58</f>
        <v>14850</v>
      </c>
    </row>
    <row r="59" spans="1:7" x14ac:dyDescent="0.35">
      <c r="A59" s="34">
        <v>2</v>
      </c>
      <c r="B59" s="34" t="s">
        <v>28</v>
      </c>
      <c r="C59" s="34" t="s">
        <v>30</v>
      </c>
      <c r="D59" s="28">
        <v>1</v>
      </c>
      <c r="E59" s="32">
        <v>27000</v>
      </c>
      <c r="F59" s="32">
        <f t="shared" ref="F59:F66" si="1">D59*E59</f>
        <v>27000</v>
      </c>
    </row>
    <row r="60" spans="1:7" x14ac:dyDescent="0.35">
      <c r="A60" s="34">
        <v>3</v>
      </c>
      <c r="B60" s="34" t="s">
        <v>31</v>
      </c>
      <c r="C60" s="34" t="s">
        <v>22</v>
      </c>
      <c r="D60" s="33">
        <v>410</v>
      </c>
      <c r="E60" s="32">
        <v>150</v>
      </c>
      <c r="F60" s="32">
        <f t="shared" si="1"/>
        <v>61500</v>
      </c>
    </row>
    <row r="61" spans="1:7" x14ac:dyDescent="0.35">
      <c r="A61" s="34">
        <v>4</v>
      </c>
      <c r="B61" s="34" t="s">
        <v>29</v>
      </c>
      <c r="C61" s="34" t="s">
        <v>30</v>
      </c>
      <c r="D61" s="33">
        <v>1</v>
      </c>
      <c r="E61" s="32">
        <v>40000</v>
      </c>
      <c r="F61" s="32">
        <f t="shared" si="1"/>
        <v>40000</v>
      </c>
    </row>
    <row r="62" spans="1:7" x14ac:dyDescent="0.35">
      <c r="A62" s="34"/>
      <c r="B62" s="34"/>
      <c r="C62" s="34"/>
      <c r="D62" s="33"/>
      <c r="E62" s="32"/>
      <c r="F62" s="26">
        <f>SUM(F58:F61)</f>
        <v>143350</v>
      </c>
    </row>
    <row r="63" spans="1:7" x14ac:dyDescent="0.35">
      <c r="A63" s="94" t="s">
        <v>26</v>
      </c>
      <c r="B63" s="95"/>
      <c r="C63" s="29" t="s">
        <v>19</v>
      </c>
      <c r="D63" s="29" t="s">
        <v>34</v>
      </c>
      <c r="E63" s="29" t="s">
        <v>20</v>
      </c>
      <c r="F63" s="29" t="s">
        <v>21</v>
      </c>
    </row>
    <row r="64" spans="1:7" x14ac:dyDescent="0.35">
      <c r="A64" s="34">
        <v>1</v>
      </c>
      <c r="B64" s="47" t="s">
        <v>52</v>
      </c>
      <c r="C64" s="34" t="s">
        <v>22</v>
      </c>
      <c r="D64" s="33">
        <v>165</v>
      </c>
      <c r="E64" s="32">
        <v>90</v>
      </c>
      <c r="F64" s="32">
        <f t="shared" si="1"/>
        <v>14850</v>
      </c>
    </row>
    <row r="65" spans="1:9" x14ac:dyDescent="0.35">
      <c r="A65" s="34">
        <v>2</v>
      </c>
      <c r="B65" s="34" t="s">
        <v>28</v>
      </c>
      <c r="C65" s="34" t="s">
        <v>30</v>
      </c>
      <c r="D65" s="33">
        <v>1</v>
      </c>
      <c r="E65" s="32">
        <v>27000</v>
      </c>
      <c r="F65" s="32">
        <f t="shared" si="1"/>
        <v>27000</v>
      </c>
    </row>
    <row r="66" spans="1:9" x14ac:dyDescent="0.35">
      <c r="A66" s="34">
        <v>3</v>
      </c>
      <c r="B66" s="34" t="s">
        <v>29</v>
      </c>
      <c r="C66" s="34" t="s">
        <v>30</v>
      </c>
      <c r="D66" s="33">
        <v>1</v>
      </c>
      <c r="E66" s="32">
        <v>40000</v>
      </c>
      <c r="F66" s="32">
        <f t="shared" si="1"/>
        <v>40000</v>
      </c>
    </row>
    <row r="67" spans="1:9" x14ac:dyDescent="0.35">
      <c r="A67" s="34"/>
      <c r="B67" s="34"/>
      <c r="C67" s="34"/>
      <c r="D67" s="33"/>
      <c r="E67" s="32"/>
      <c r="F67" s="26">
        <f>SUM(F64:F66)</f>
        <v>81850</v>
      </c>
    </row>
    <row r="69" spans="1:9" x14ac:dyDescent="0.35">
      <c r="A69" s="88" t="s">
        <v>101</v>
      </c>
      <c r="B69" s="89"/>
      <c r="C69" s="89"/>
      <c r="D69" s="89"/>
      <c r="E69" s="89"/>
      <c r="F69" s="90"/>
    </row>
    <row r="70" spans="1:9" x14ac:dyDescent="0.35">
      <c r="A70" s="29" t="s">
        <v>14</v>
      </c>
      <c r="B70" s="29" t="s">
        <v>15</v>
      </c>
      <c r="C70" s="29" t="s">
        <v>19</v>
      </c>
      <c r="D70" s="29" t="s">
        <v>34</v>
      </c>
      <c r="E70" s="29" t="s">
        <v>20</v>
      </c>
      <c r="F70" s="29" t="s">
        <v>21</v>
      </c>
    </row>
    <row r="71" spans="1:9" x14ac:dyDescent="0.35">
      <c r="A71" s="29">
        <v>1</v>
      </c>
      <c r="B71" s="40" t="s">
        <v>43</v>
      </c>
      <c r="C71" s="30" t="s">
        <v>22</v>
      </c>
      <c r="D71" s="31">
        <v>440</v>
      </c>
      <c r="E71" s="34">
        <v>90</v>
      </c>
      <c r="F71" s="32">
        <f>D71*E71</f>
        <v>39600</v>
      </c>
    </row>
    <row r="72" spans="1:9" ht="29" x14ac:dyDescent="0.35">
      <c r="A72" s="29">
        <v>2</v>
      </c>
      <c r="B72" s="40" t="s">
        <v>42</v>
      </c>
      <c r="C72" s="40" t="s">
        <v>30</v>
      </c>
      <c r="D72" s="31">
        <v>1</v>
      </c>
      <c r="E72" s="32">
        <v>16000</v>
      </c>
      <c r="F72" s="32">
        <f>D72*E72</f>
        <v>16000</v>
      </c>
    </row>
    <row r="73" spans="1:9" x14ac:dyDescent="0.35">
      <c r="A73" s="29">
        <v>3</v>
      </c>
      <c r="B73" s="99" t="s">
        <v>98</v>
      </c>
      <c r="C73" s="99" t="s">
        <v>30</v>
      </c>
      <c r="D73" s="31">
        <v>1</v>
      </c>
      <c r="E73" s="32">
        <v>29000</v>
      </c>
      <c r="F73" s="32">
        <f>D73*E73</f>
        <v>29000</v>
      </c>
    </row>
    <row r="74" spans="1:9" x14ac:dyDescent="0.35">
      <c r="A74" s="29">
        <v>4</v>
      </c>
      <c r="B74" s="99" t="s">
        <v>99</v>
      </c>
      <c r="C74" s="99" t="s">
        <v>30</v>
      </c>
      <c r="D74" s="31">
        <v>1</v>
      </c>
      <c r="E74" s="32">
        <v>6700</v>
      </c>
      <c r="F74" s="32">
        <f>D74*E74</f>
        <v>6700</v>
      </c>
    </row>
    <row r="75" spans="1:9" x14ac:dyDescent="0.35">
      <c r="A75" s="29">
        <v>5</v>
      </c>
      <c r="B75" s="99" t="s">
        <v>100</v>
      </c>
      <c r="C75" s="99" t="s">
        <v>22</v>
      </c>
      <c r="D75" s="31">
        <v>50</v>
      </c>
      <c r="E75" s="32">
        <v>150</v>
      </c>
      <c r="F75" s="32">
        <f>D75*E75</f>
        <v>7500</v>
      </c>
    </row>
    <row r="76" spans="1:9" x14ac:dyDescent="0.35">
      <c r="A76" s="34"/>
      <c r="B76" s="34"/>
      <c r="C76" s="34"/>
      <c r="D76" s="33"/>
      <c r="E76" s="34"/>
      <c r="F76" s="26">
        <f>SUM(F71:F75)</f>
        <v>98800</v>
      </c>
      <c r="I76" s="48"/>
    </row>
    <row r="77" spans="1:9" x14ac:dyDescent="0.35">
      <c r="D77" s="39"/>
      <c r="F77" s="45"/>
      <c r="G77" s="48"/>
    </row>
    <row r="78" spans="1:9" x14ac:dyDescent="0.35">
      <c r="A78" s="88" t="s">
        <v>87</v>
      </c>
      <c r="B78" s="89"/>
      <c r="C78" s="89"/>
      <c r="D78" s="89"/>
      <c r="E78" s="89"/>
      <c r="F78" s="90"/>
    </row>
    <row r="79" spans="1:9" x14ac:dyDescent="0.35">
      <c r="A79" s="29" t="s">
        <v>14</v>
      </c>
      <c r="B79" s="29" t="s">
        <v>15</v>
      </c>
      <c r="C79" s="29" t="s">
        <v>19</v>
      </c>
      <c r="D79" s="29" t="s">
        <v>34</v>
      </c>
      <c r="E79" s="29" t="s">
        <v>20</v>
      </c>
      <c r="F79" s="29" t="s">
        <v>21</v>
      </c>
    </row>
    <row r="80" spans="1:9" x14ac:dyDescent="0.35">
      <c r="A80" s="29">
        <v>1</v>
      </c>
      <c r="B80" s="30" t="s">
        <v>10</v>
      </c>
      <c r="C80" s="42" t="s">
        <v>30</v>
      </c>
      <c r="D80" s="31">
        <v>1</v>
      </c>
      <c r="E80" s="32">
        <v>20000</v>
      </c>
      <c r="F80" s="32">
        <f>D80*E80</f>
        <v>20000</v>
      </c>
    </row>
    <row r="81" spans="1:6" x14ac:dyDescent="0.35">
      <c r="A81" s="34"/>
      <c r="B81" s="34"/>
      <c r="C81" s="34"/>
      <c r="D81" s="33"/>
      <c r="E81" s="34"/>
      <c r="F81" s="26">
        <f>SUM(F80)</f>
        <v>20000</v>
      </c>
    </row>
    <row r="82" spans="1:6" x14ac:dyDescent="0.35">
      <c r="A82" s="34"/>
      <c r="B82" s="96" t="s">
        <v>50</v>
      </c>
      <c r="C82" s="97"/>
      <c r="D82" s="97"/>
      <c r="E82" s="98"/>
      <c r="F82" s="26">
        <f>F8+F16+F21+F27+F32+F37+F43+F48+F54+F67+F76+F81</f>
        <v>716350</v>
      </c>
    </row>
    <row r="84" spans="1:6" x14ac:dyDescent="0.35">
      <c r="A84" s="27" t="s">
        <v>41</v>
      </c>
    </row>
    <row r="86" spans="1:6" x14ac:dyDescent="0.35">
      <c r="A86" s="88" t="s">
        <v>76</v>
      </c>
      <c r="B86" s="89"/>
      <c r="C86" s="89"/>
      <c r="D86" s="89"/>
      <c r="E86" s="89"/>
      <c r="F86" s="90"/>
    </row>
    <row r="87" spans="1:6" x14ac:dyDescent="0.35">
      <c r="A87" s="50" t="s">
        <v>14</v>
      </c>
      <c r="B87" s="50" t="s">
        <v>15</v>
      </c>
      <c r="C87" s="50" t="s">
        <v>19</v>
      </c>
      <c r="D87" s="50" t="s">
        <v>34</v>
      </c>
      <c r="E87" s="50" t="s">
        <v>20</v>
      </c>
      <c r="F87" s="50" t="s">
        <v>21</v>
      </c>
    </row>
    <row r="88" spans="1:6" x14ac:dyDescent="0.35">
      <c r="A88" s="50">
        <v>1</v>
      </c>
      <c r="B88" s="59" t="s">
        <v>56</v>
      </c>
      <c r="C88" s="51" t="s">
        <v>22</v>
      </c>
      <c r="D88" s="52">
        <v>235</v>
      </c>
      <c r="E88" s="53">
        <v>175</v>
      </c>
      <c r="F88" s="53">
        <f>D88*E88</f>
        <v>41125</v>
      </c>
    </row>
    <row r="89" spans="1:6" x14ac:dyDescent="0.35">
      <c r="A89" s="53"/>
      <c r="B89" s="53" t="s">
        <v>2</v>
      </c>
      <c r="C89" s="53"/>
      <c r="D89" s="54"/>
      <c r="E89" s="53"/>
      <c r="F89" s="53">
        <f>SUM(F88:F88)</f>
        <v>41125</v>
      </c>
    </row>
    <row r="91" spans="1:6" x14ac:dyDescent="0.35">
      <c r="A91" s="88" t="s">
        <v>75</v>
      </c>
      <c r="B91" s="89"/>
      <c r="C91" s="89"/>
      <c r="D91" s="89"/>
      <c r="E91" s="89"/>
      <c r="F91" s="90"/>
    </row>
    <row r="92" spans="1:6" x14ac:dyDescent="0.35">
      <c r="A92" s="29" t="s">
        <v>14</v>
      </c>
      <c r="B92" s="29" t="s">
        <v>15</v>
      </c>
      <c r="C92" s="29" t="s">
        <v>19</v>
      </c>
      <c r="D92" s="29" t="s">
        <v>34</v>
      </c>
      <c r="E92" s="29" t="s">
        <v>20</v>
      </c>
      <c r="F92" s="29" t="s">
        <v>21</v>
      </c>
    </row>
    <row r="93" spans="1:6" ht="29" x14ac:dyDescent="0.35">
      <c r="A93" s="29">
        <v>1</v>
      </c>
      <c r="B93" s="60" t="s">
        <v>60</v>
      </c>
      <c r="C93" s="42" t="s">
        <v>30</v>
      </c>
      <c r="D93" s="31">
        <v>1</v>
      </c>
      <c r="E93" s="32">
        <v>110000</v>
      </c>
      <c r="F93" s="32">
        <f>D93*E93</f>
        <v>110000</v>
      </c>
    </row>
    <row r="94" spans="1:6" x14ac:dyDescent="0.35">
      <c r="A94" s="34"/>
      <c r="B94" s="34"/>
      <c r="C94" s="34"/>
      <c r="D94" s="33"/>
      <c r="E94" s="34"/>
      <c r="F94" s="26">
        <f>SUM(F93)</f>
        <v>110000</v>
      </c>
    </row>
    <row r="96" spans="1:6" x14ac:dyDescent="0.35">
      <c r="A96" s="88" t="s">
        <v>96</v>
      </c>
      <c r="B96" s="89"/>
      <c r="C96" s="89"/>
      <c r="D96" s="89"/>
      <c r="E96" s="89"/>
      <c r="F96" s="90"/>
    </row>
    <row r="97" spans="1:6" x14ac:dyDescent="0.35">
      <c r="A97" s="50" t="s">
        <v>14</v>
      </c>
      <c r="B97" s="50" t="s">
        <v>15</v>
      </c>
      <c r="C97" s="50" t="s">
        <v>19</v>
      </c>
      <c r="D97" s="50" t="s">
        <v>34</v>
      </c>
      <c r="E97" s="50" t="s">
        <v>20</v>
      </c>
      <c r="F97" s="50" t="s">
        <v>21</v>
      </c>
    </row>
    <row r="98" spans="1:6" x14ac:dyDescent="0.35">
      <c r="A98" s="50">
        <v>1</v>
      </c>
      <c r="B98" s="81" t="s">
        <v>91</v>
      </c>
      <c r="C98" s="51" t="s">
        <v>22</v>
      </c>
      <c r="D98" s="52">
        <v>960</v>
      </c>
      <c r="E98" s="86">
        <v>150</v>
      </c>
      <c r="F98" s="86">
        <f>D98*E98</f>
        <v>144000</v>
      </c>
    </row>
    <row r="99" spans="1:6" x14ac:dyDescent="0.35">
      <c r="A99" s="50">
        <v>2</v>
      </c>
      <c r="B99" s="85" t="s">
        <v>39</v>
      </c>
      <c r="C99" s="85" t="s">
        <v>30</v>
      </c>
      <c r="D99" s="52">
        <v>28</v>
      </c>
      <c r="E99" s="86">
        <v>1000</v>
      </c>
      <c r="F99" s="86">
        <f>D99*E99</f>
        <v>28000</v>
      </c>
    </row>
    <row r="100" spans="1:6" x14ac:dyDescent="0.35">
      <c r="A100" s="50">
        <v>3</v>
      </c>
      <c r="B100" s="81" t="s">
        <v>92</v>
      </c>
      <c r="C100" s="81" t="s">
        <v>22</v>
      </c>
      <c r="D100" s="52">
        <v>230</v>
      </c>
      <c r="E100" s="86">
        <v>90</v>
      </c>
      <c r="F100" s="86">
        <f>D100*E100</f>
        <v>20700</v>
      </c>
    </row>
    <row r="101" spans="1:6" x14ac:dyDescent="0.35">
      <c r="A101" s="50">
        <v>4</v>
      </c>
      <c r="B101" s="100" t="s">
        <v>103</v>
      </c>
      <c r="C101" s="81" t="s">
        <v>30</v>
      </c>
      <c r="D101" s="52">
        <v>1</v>
      </c>
      <c r="E101" s="86">
        <v>29000</v>
      </c>
      <c r="F101" s="86">
        <f>D101*E101</f>
        <v>29000</v>
      </c>
    </row>
    <row r="102" spans="1:6" x14ac:dyDescent="0.35">
      <c r="A102" s="50">
        <v>5</v>
      </c>
      <c r="B102" s="81" t="s">
        <v>93</v>
      </c>
      <c r="C102" s="81" t="s">
        <v>30</v>
      </c>
      <c r="D102" s="52">
        <v>1</v>
      </c>
      <c r="E102" s="86">
        <v>50000</v>
      </c>
      <c r="F102" s="86">
        <f>D102*E102</f>
        <v>50000</v>
      </c>
    </row>
    <row r="103" spans="1:6" x14ac:dyDescent="0.35">
      <c r="A103" s="50">
        <v>6</v>
      </c>
      <c r="B103" s="100" t="s">
        <v>102</v>
      </c>
      <c r="C103" s="100" t="s">
        <v>30</v>
      </c>
      <c r="D103" s="52">
        <v>2</v>
      </c>
      <c r="E103" s="86">
        <v>6700</v>
      </c>
      <c r="F103" s="86">
        <f>D103*E103</f>
        <v>13400</v>
      </c>
    </row>
    <row r="104" spans="1:6" x14ac:dyDescent="0.35">
      <c r="A104" s="53"/>
      <c r="B104" s="82" t="s">
        <v>2</v>
      </c>
      <c r="C104" s="82"/>
      <c r="D104" s="83"/>
      <c r="E104" s="87"/>
      <c r="F104" s="87">
        <f>SUM(F98:F103)</f>
        <v>285100</v>
      </c>
    </row>
  </sheetData>
  <mergeCells count="18">
    <mergeCell ref="A96:F96"/>
    <mergeCell ref="A63:B63"/>
    <mergeCell ref="A86:F86"/>
    <mergeCell ref="B82:E82"/>
    <mergeCell ref="A91:F91"/>
    <mergeCell ref="A50:F50"/>
    <mergeCell ref="A78:F78"/>
    <mergeCell ref="A69:F69"/>
    <mergeCell ref="A56:F56"/>
    <mergeCell ref="A57:B57"/>
    <mergeCell ref="A3:F3"/>
    <mergeCell ref="A18:F18"/>
    <mergeCell ref="A45:F45"/>
    <mergeCell ref="A39:F39"/>
    <mergeCell ref="A23:F23"/>
    <mergeCell ref="A29:F29"/>
    <mergeCell ref="A34:F34"/>
    <mergeCell ref="A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Ajakava</vt:lpstr>
      <vt:lpstr>Tööde mahud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Ülle Altnurme</dc:creator>
  <cp:lastModifiedBy>Ülle Altnurme</cp:lastModifiedBy>
  <cp:lastPrinted>2019-01-08T10:29:56Z</cp:lastPrinted>
  <dcterms:created xsi:type="dcterms:W3CDTF">2018-09-27T07:26:22Z</dcterms:created>
  <dcterms:modified xsi:type="dcterms:W3CDTF">2025-02-27T14:05:01Z</dcterms:modified>
</cp:coreProperties>
</file>